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33440" windowHeight="17940" tabRatio="500"/>
  </bookViews>
  <sheets>
    <sheet name="equipmen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1" l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H78" i="1"/>
  <c r="G68" i="1"/>
  <c r="G69" i="1"/>
  <c r="G70" i="1"/>
  <c r="G71" i="1"/>
  <c r="G72" i="1"/>
  <c r="G73" i="1"/>
  <c r="G74" i="1"/>
  <c r="G75" i="1"/>
  <c r="G76" i="1"/>
  <c r="G77" i="1"/>
  <c r="G78" i="1"/>
  <c r="F60" i="1"/>
  <c r="H60" i="1"/>
  <c r="F61" i="1"/>
  <c r="H61" i="1"/>
  <c r="F62" i="1"/>
  <c r="H62" i="1"/>
  <c r="F63" i="1"/>
  <c r="H63" i="1"/>
  <c r="H64" i="1"/>
  <c r="G60" i="1"/>
  <c r="G61" i="1"/>
  <c r="G62" i="1"/>
  <c r="G63" i="1"/>
  <c r="G64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H51" i="1"/>
  <c r="G44" i="1"/>
  <c r="G45" i="1"/>
  <c r="G46" i="1"/>
  <c r="G47" i="1"/>
  <c r="G48" i="1"/>
  <c r="G49" i="1"/>
  <c r="G50" i="1"/>
  <c r="G51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H40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A29" i="1"/>
  <c r="A30" i="1"/>
  <c r="A31" i="1"/>
  <c r="A32" i="1"/>
  <c r="A33" i="1"/>
  <c r="A34" i="1"/>
  <c r="A35" i="1"/>
  <c r="A36" i="1"/>
  <c r="A37" i="1"/>
  <c r="A38" i="1"/>
  <c r="A39" i="1"/>
  <c r="F21" i="1"/>
  <c r="H21" i="1"/>
  <c r="F22" i="1"/>
  <c r="H22" i="1"/>
  <c r="F23" i="1"/>
  <c r="H23" i="1"/>
  <c r="F24" i="1"/>
  <c r="H24" i="1"/>
  <c r="H25" i="1"/>
  <c r="G21" i="1"/>
  <c r="G22" i="1"/>
  <c r="G23" i="1"/>
  <c r="G24" i="1"/>
  <c r="G25" i="1"/>
  <c r="A22" i="1"/>
  <c r="A23" i="1"/>
  <c r="A24" i="1"/>
  <c r="H8" i="1"/>
  <c r="H9" i="1"/>
  <c r="H10" i="1"/>
  <c r="H11" i="1"/>
  <c r="H12" i="1"/>
  <c r="H13" i="1"/>
  <c r="H14" i="1"/>
  <c r="H15" i="1"/>
  <c r="H16" i="1"/>
  <c r="H17" i="1"/>
  <c r="H18" i="1"/>
  <c r="G8" i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<sst xmlns="http://schemas.openxmlformats.org/spreadsheetml/2006/main" count="172" uniqueCount="95">
  <si>
    <t>Narfu</t>
  </si>
  <si>
    <t>1 евро= 62.4897 рублей</t>
  </si>
  <si>
    <t>EACEA (11/2016) CURRENCY CONVERTOR
1 EUR = 68.7678 RUB
http://ec.europa.eu/budget/contracts_grants/info_contracts/inforeuro/index_en.cfm</t>
  </si>
  <si>
    <t>Name of the provider</t>
  </si>
  <si>
    <t>Address</t>
  </si>
  <si>
    <t xml:space="preserve">NAME OF CORRESPONDING BANK AND к/сч
</t>
  </si>
  <si>
    <t>Account holder</t>
  </si>
  <si>
    <t>IBAN</t>
  </si>
  <si>
    <t>BIC</t>
  </si>
  <si>
    <t>ACCOUNT OF THE CLIENT
р/сч.</t>
  </si>
  <si>
    <t>#</t>
  </si>
  <si>
    <t>Наименование товара</t>
  </si>
  <si>
    <t>Стоимость за единицу</t>
  </si>
  <si>
    <t>Кол-во</t>
  </si>
  <si>
    <t>ссылка</t>
  </si>
  <si>
    <t>Итого</t>
  </si>
  <si>
    <t>EUR
1 RUB = 0,016002637</t>
  </si>
  <si>
    <t>MAXIMUM EUR
1 RUB = 0.01454 EUR</t>
  </si>
  <si>
    <t>Canon i-SENSYS MF418x 0291C008</t>
  </si>
  <si>
    <t>Lenovo IdeaPad 300-15ISK [80Q701K0RK] silver 15.6" HD i3-6100U/8Gb/1Tb/R5 M430 2GB/DVDRW/W10</t>
  </si>
  <si>
    <t>Multimedia projector Panasonic PT-LB382E EAN Gtin13 UPC: 5025232823055</t>
  </si>
  <si>
    <t>Asus Asus T101HA-GR029T [90NB0BK1-M02290] grey 10.1" HD TS Atom X5 Z8350/4Gb/64Gb SSD/noDVD/W10</t>
  </si>
  <si>
    <t>OLYMPUS VN-425PC  4Gb</t>
  </si>
  <si>
    <t>Nettop MSI
" Cubi 2-006XRU [9S6-B14211-006]
Core i3 7100u
4gb ram
128gb ssd"</t>
  </si>
  <si>
    <t>Philips 48PFT4101  FullHD</t>
  </si>
  <si>
    <t>DSM21-44F</t>
  </si>
  <si>
    <t xml:space="preserve">Smart Board SB480  </t>
  </si>
  <si>
    <t> Acer Extensa EX2519-C0JR  [NX.EFAER.043] black 15.6" HD Cel N3060/4Gb/500Gb/DVDRW/W10</t>
  </si>
  <si>
    <t>P5 - ALBANIA TIRANA</t>
  </si>
  <si>
    <t>1 ALL = 0,007438262 EUR</t>
  </si>
  <si>
    <t>EACEA (11/2016) CURRENCY CONVERTOR
1 EUR = 136,33 ALL
http://ec.europa.eu/budget/contracts_grants/info_contracts/inforeuro/index_en.cfm
1 ALL = 0,00734 EUR</t>
  </si>
  <si>
    <t>P6 - ALBANIA DURRES</t>
  </si>
  <si>
    <t>Laptop Intel i5  HD (1366x768) WLED, 4GB  DDR3, 320GB 5400rpm HDD, DVD+/-RW, Intel GMA HD, Wireless,Genuine Windows 1Y</t>
  </si>
  <si>
    <t> Laptop Intel i5,  HD (1366x768) WLED, 4GB  DDR3, 320GB 5400rpm HDD, DVD+/-RW, Intel GMA HD, Wireless,Genuine Windows 1Y</t>
  </si>
  <si>
    <t>Laptop Intel i5,  HD (1366x768) WLED, 4GB  DDR3, 320GB 5400rpm HDD, DVD+/-RW, Intel GMA HD, Wireless,Genuine Windows 1Y</t>
  </si>
  <si>
    <t>Dekstop Intel Core i3, 4GB DDR3 SDRAM, 500GB 7200rpm HDD, DVD+/-RW,Genuine Windows,1Y</t>
  </si>
  <si>
    <t>Desktop  Intel Core i3, 4GB DDR3 SDRAM, 500GB 7200rpm HDD, DVD+/-RW,Genuine Windows,1Y</t>
  </si>
  <si>
    <t>Display  Monitor 21.5" LCD WIDE, 1920 x 1080pix, 1000:1 / 70000:1 (dynamic), 5 ms, 300 cd/m2, 16.7M, 170/160, VGA,1Y</t>
  </si>
  <si>
    <t>Video Projector, 3LCD XGA, 4000 ANSI lumen, Contrast 2000:1, Lamp: 5000 hours Low / 4000 hours High,1Y</t>
  </si>
  <si>
    <t>TOTAL</t>
  </si>
  <si>
    <t>P7 - GSU</t>
  </si>
  <si>
    <t>Belarus</t>
  </si>
  <si>
    <t>1 EUR = 2,067946824 BY</t>
  </si>
  <si>
    <t>EACEA (11/2016) CURRENCY CONVERTOR
1 EUR = 2.0673 BYN
http://ec.europa.eu/budget/contracts_grants/info_contracts/inforeuro/index_en.cfm
1 BYN = 0,48372 EUR</t>
  </si>
  <si>
    <t>Ноутбук Dell Inspiron 17 7000 7778-3850   17.3 " IPS
  1920x1080 пикселей Глянцевая
   Intel Core-i5 7200U
    DDR4 12 Гб
    nVidia GeForce 940MX
    HDD 1000 Гб</t>
  </si>
  <si>
    <t>Многофункциональное устройство CANON I-SENSYS MF418X  Черно-белая
  Ethernet, USB, Wi-Fi
  Автоматическая
   A4
    Печать через интернет</t>
  </si>
  <si>
    <t>Внешний жёсткий диск GOODRAM 1Tb HDDGR-01-1000</t>
  </si>
  <si>
    <t xml:space="preserve">Видеокамера SONY HDR-CX625    CMOS 1/5.8 "Запись Full HD видео 1920 x 1080 пикселей
Стабилизация изображения Сенсорный экран Фотосъемка 30 X
Memory Stick Micro M2 microSD (TransFlash) microSDHC microSDXC </t>
  </si>
  <si>
    <t xml:space="preserve">P8 - BSPU MINSK </t>
  </si>
  <si>
    <t>EACEA (11/2016) CURRENCY CONVERTOR
1 EUR = 2.0673 BYN
http://ec.europa.eu/budget/contracts_grants/info_contracts/inforeuro/index_en.cfm
1 BYN = 0.48372 EUR</t>
  </si>
  <si>
    <t xml:space="preserve">Lenovo 
Tab 2 A10-70F 16GB (ZA000012PL) Android 4.4 KitKat
Quad-core MediaTek 1.5GHz processor with 2GB RAM
Sound bar speakers
Dolby Atmos
8MP rear and 5MP front cameras
1980 x 1200 IPS screen
16GB on-board storage expandable by 64GB microSD
Manufacturer: Lenovo
Review Price: free/subscription
</t>
  </si>
  <si>
    <t>Headphones 
SVEN AP-940MV Microphone on the flat cable
Unilateral connection of the cable
3.5 mm (4 pin) connector for mobile devices
Call acceptance / Pause button
2 × Ø 3.5 mm (3 pin) microphone adapter for PC
Comfortable sitting
Headphones sensitivity: 105 ± 3 dB
Microphone sensitivity: -58 ± 2 dB
Headphones frequency range: 18 – 20,000 Hz
Microphone frequency range: 30 – 16,000 Hz
Membrane: Ø 40 mm
Impedance: 32 Ohm
Connection type: wired
Connector type: Ø 3.5 mm stereo mini jack (4 pin)
Cable length, m: 1.2 + 1 (adapter for PC) (2 × Ø 3.5 mm (3 pin))
Weight: 215 g
Color: black-white, black-red
Life time: 2 years</t>
  </si>
  <si>
    <t>Acoustics 
SVEN SPS-619 Output power (RMS), 20 (2 × 10) W
Frequency range, 70 – 22,000 Hz
Tweeter diameter, Ø 25 mm
Woofer diameter, Ø 76  mm
Magnetic shielding: yes
Power supply: ~220 V / 50 Hz
Case material: wood (MDF)
Dimensions: 115 × 200 × 130 mm
Weight: 2.35 kg
Color: black
Life time: 5 years</t>
  </si>
  <si>
    <t xml:space="preserve">Portable Storage 
for PC Transcend StoreJet 25M3 1TB (TS1TSJ25M3) Dimensions: 129.5x82.4x20.4 mm 
Weight 1TB: 216g 
Storage Media: 2.5" SATA HDD
Connection Interface: USB 3.1 Gen 1 / USB 3.0 (backwards compatible with USB 2.0)
Operating Voltage: USB DC 5V
Operating Temperature:5°C ~55°C 
Power Saving Mode: 10 mins
Certificates: CE, FCC, BSMI
</t>
  </si>
  <si>
    <t xml:space="preserve">Portable Wireless Speaker with Bluetooth® 
Sony SRS-X2 Speaker Type: 2 channel
Output Power: 20W
Supported Codecs: SBC
Input and output terminals:Stereo mini-jack input
Frequency range: 2.4 GHz
Battery life: 5 hours
Power consumption: 15W
Bluetooth®, One Touch Functions (NFC)
</t>
  </si>
  <si>
    <t xml:space="preserve">Discontinued projectors 
Vivitek D555 Native Resolution: XGA (1024 x 768)
Brightness: 3000 ANSI Lumens
Contrast Ratio: 15,000:1
Max. Supported Resolution: 
UXGA (1600 x 1200) @60Hz
Native Aspect Ratio: 4:3
Lamp Life and Type: 5,000 / 6,000/10,000 
Display Type: Single chip DLP® Technology by Texas Instruments
Chip Size: 0.55” DMD
Throw Ratio: 1.92 – 2.14:1
Image Size (Diagonal):  23" – 256"
Projection Distance :n 1 – 10 m
Projection Lens: F = 2.52 – 2.73, 
f = 21.8 – 24 mm
Zoom Ratio: 1.1x
Offset (Based on Full Image Height): 114%
Keystone Correction: Vertical +/- 40°
Speakers: 2W
Dimensions (W x D x H): 274.6 x 212 x 100mm
Weight: 2,3 kg
Noise Level: 35dB/32dB (Normal/Eco. Mode)
</t>
  </si>
  <si>
    <t xml:space="preserve">Notebooks 
Acer Aspire 
ES1-111M (NX.MRKEP.001) Screen Size: 11.6 inches
Screen Resolution: 1366 x 768
Max Screen Resolution: 1366 x 768 pixels
Processor : 2x2.16 GHz Intel Celeron
RAM: 4 GB DDR3L SDRAM
Hard Drive: 32 GB
Graphics Coprocessor: Intel HD Graphics
Chipset Brand: intel
Card Description: integrated
Wireless Type: 802.11bgn
Number of USB 2.0 Ports: 1
Number of USB 3.0 Ports: 1
Average Battery Life (in hours): 5 hours
</t>
  </si>
  <si>
    <t xml:space="preserve">Photo printer 
Epson L805 Printing Method: On-demand inkjet 
(Piezo electric)
Nozzle Configuration: 90 Nozzles Black, 
90 Nozzles per Color
Minimum Droplet Size: 1.5 pl, With Variable-Sized Droplet Technology
Ink Technology: Dye Ink
Printing Resolution: 5,760 x 1,440 DPI
Application: Home, Photo
Printing Speed ISO/IEC 24734: 5.1 pages/min Monochrome, 5 pages/min Colour
Printing Speed: 37 pages/min Monochrome 
(plain paper 75 g/m²), 38 pages/min Colour 
(plain paper 75 g/m²), 12 Seconds per 10 x 15 cm photo (Epson Premium Glossy Photo Paper)
Colours: Light Magenta, Magenta, Yellow, Light Cyan, Cyan, Black
</t>
  </si>
  <si>
    <t xml:space="preserve">Black and white printer 
Canon i-SENSYS LBP6030B Print speed:18ppm mono (A4)¹
Printing method: 
Monochrome laser beam printing
Print quality: Up to 2400 x 600 dpi with Automatic Image Refinement
Print resolution: 600 x 600 dpi
Warm-up time: Approx. 1 second from Sleep
10 seconds or less from power on
First Page Out Time: Approx. 7.8 seconds or less
Duty cycle: Max 5,000 pages per month
Print margins:5 mm-top, bottom, left and right
Paper input (Standard): 
150-sheet multi-purpose tray
Paper output: 100-sheet face down
Media types: Plain paper, Heavy Paper, Transparency, Label, Envelope
Media weights: Multi-purpose tray:60 to 163 g/m
</t>
  </si>
  <si>
    <t xml:space="preserve">System unit 
Jet MultiOffice P326D4H1IS50 Purpose: office
Number of Processors: 1
Processor: Intel Pentium
Processor Model: G3260
Number of cores: 2
Clock Speed: 3300 MHz
Cache (shared, L2 or L3): 3 MB
Type of memory: DDR3
Memory capacity: 4 GB
Hard disc type (Disc): HDD
Hard Drive Capacity: 1000 GB
Type of graphics adapter: Built-in
Graphics Card: Intel HD Graphics
Power supply: 500 W
</t>
  </si>
  <si>
    <t>Monitor 
LG 22MP48D-P Size (Inch / cm): 21.5“ / 54.6cm
Panel Type: IPS
Colour Gamut (CIE1976): 72%
Colour Depth (Num of Colours): 16.7M colours
Pixel Pitch (mm): 0.24795 x 0.24795
Aspect Ratio: 16:9
Resolution: 1920 x 1080
Brightness (Typ.): 250cd/m2
Contrast Ratio (Original): 1000:1
(DFC): Mega
(GTG): 14ms
Viewing Angle (CR≥10): 178/178
Surface Treatment: Anti-Glare, 3H</t>
  </si>
  <si>
    <t xml:space="preserve">Stickers 
with the logo 
of the program Erasmus +
3 sheets of 24 pieces
</t>
  </si>
  <si>
    <t>P-9 MCU</t>
  </si>
  <si>
    <t>MCU 1 евро= 62.4897 рублей</t>
  </si>
  <si>
    <t>EUR
1 RUB = 0.01454 EUR</t>
  </si>
  <si>
    <t>Лазерное МФУ (цветное) Kyocera Ecosys M5521cdn</t>
  </si>
  <si>
    <t>http://www.kyostore.ru/copiers/color_copiers/m5521cdn.html</t>
  </si>
  <si>
    <t xml:space="preserve">Kyocera </t>
  </si>
  <si>
    <t>г. Москва, Перовское шоссе, д. 9, стр. 2, этаж 3</t>
  </si>
  <si>
    <t>Картридж черный (оригинальный)</t>
  </si>
  <si>
    <t xml:space="preserve">http://www.kyostore.ru/orm/otk/tk-5220k.html </t>
  </si>
  <si>
    <t>TK-5220C (tk5220c) Тонер-картридж голубой</t>
  </si>
  <si>
    <t xml:space="preserve">http://www.kyostore.ru/orm/otk/tk-5220c.html </t>
  </si>
  <si>
    <t>TK-5220M (tk5220m) Тонер-картридж пурпурный (оригинальный)</t>
  </si>
  <si>
    <t xml:space="preserve">http://www.kyostore.ru/orm/otk/tk-5220m.html </t>
  </si>
  <si>
    <t>TK-5220Y (tk5220y) Тонер-картридж жёлтый (оригинальный)</t>
  </si>
  <si>
    <t xml:space="preserve">http://www.kyostore.ru/orm/otk/tk-5220y.html </t>
  </si>
  <si>
    <t xml:space="preserve">Ноутбук Acer Aspire V3-372-59AU NX.G7AER.010 </t>
  </si>
  <si>
    <t>http://www.mvideo.ru/products/noutbuk-acer-aspire-v3-372-59au-nx-g7aer-010-30025727/specification</t>
  </si>
  <si>
    <t>Компания «М.Видео»</t>
  </si>
  <si>
    <t>105066, г.Москва,  ул. Нижняя Красносельская, д.40/12, стр.20</t>
  </si>
  <si>
    <t>Ноутбук Apple MacBookPro 13 Early 2015 i5 2.7/16/128Gb/Iris6100</t>
  </si>
  <si>
    <t xml:space="preserve">http://www.mvideo.ru/products/noutbuk-apple-macbookpro-13-early-2015-i5-2-7-16-128gb-iris6100-30027269 </t>
  </si>
  <si>
    <t>итого</t>
  </si>
  <si>
    <t>P10- MSAL Kutafin</t>
  </si>
  <si>
    <t>P11 - MARSU</t>
  </si>
  <si>
    <t>ASUS Transformer 3 Pro T303UA 12.6", Intel Core i5, 2300МГц, 8Гб RAM, DVD нет, 256Гб, Золотой, Wi-Fi, Windows 10 Домашняя, Bluetooth</t>
  </si>
  <si>
    <t>https://buyon.ru/1296544/asus-transformer-3-pro-t303ua/</t>
  </si>
  <si>
    <t>ООО “АБАК”</t>
  </si>
  <si>
    <t xml:space="preserve">ООО “АБАК”,  424031 Марий Эл, г.Йошкар-Ола, б.Чавайна, 36 </t>
  </si>
  <si>
    <t>ФИЛИАЛ N6318 ВТБ 24 (ЗАО), г.САМАРА
к/сч № 30101810700000000955</t>
  </si>
  <si>
    <t>№ 40702810810090008388</t>
  </si>
  <si>
    <t>Сумка для ноутбука 13.3" Riva 8221</t>
  </si>
  <si>
    <t>Жесткий диск Toshiba USB 3.0 500Gb HDTC805ER3AA Canvio Connect II 2.5"</t>
  </si>
  <si>
    <t>Lexmark CX410 CX410de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</si>
</sst>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4476A7"/>
      <name val="Times New Roman"/>
    </font>
    <font>
      <sz val="9"/>
      <color theme="1"/>
      <name val="Times New Roman"/>
    </font>
    <font>
      <sz val="9"/>
      <color rgb="FF262626"/>
      <name val="Times New Roman"/>
    </font>
    <font>
      <sz val="9"/>
      <color rgb="FF000000"/>
      <name val="Times New Roman"/>
    </font>
    <font>
      <u/>
      <sz val="10"/>
      <color theme="10"/>
      <name val="Arial"/>
    </font>
    <font>
      <u/>
      <sz val="9"/>
      <color theme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17" fontId="3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3" fontId="3" fillId="0" borderId="2" xfId="1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43" fontId="3" fillId="0" borderId="2" xfId="0" applyNumberFormat="1" applyFont="1" applyBorder="1" applyAlignment="1">
      <alignment horizontal="center" vertical="top" wrapText="1"/>
    </xf>
    <xf numFmtId="43" fontId="3" fillId="0" borderId="2" xfId="1" applyFont="1" applyBorder="1" applyAlignment="1">
      <alignment horizontal="center"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3" fontId="2" fillId="0" borderId="4" xfId="1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43" fontId="2" fillId="4" borderId="2" xfId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2" fontId="3" fillId="3" borderId="2" xfId="0" applyNumberFormat="1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2" fontId="3" fillId="4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7" fontId="3" fillId="2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2" fontId="3" fillId="0" borderId="0" xfId="0" applyNumberFormat="1" applyFont="1" applyFill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2" fontId="3" fillId="4" borderId="2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3" fontId="3" fillId="4" borderId="0" xfId="1" applyFont="1" applyFill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17" fontId="3" fillId="2" borderId="4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43" fontId="2" fillId="0" borderId="13" xfId="1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yostore.ru/orm/otk/tk-5220c.html" TargetMode="External"/><Relationship Id="rId4" Type="http://schemas.openxmlformats.org/officeDocument/2006/relationships/hyperlink" Target="http://www.kyostore.ru/orm/otk/tk-5220m.html" TargetMode="External"/><Relationship Id="rId5" Type="http://schemas.openxmlformats.org/officeDocument/2006/relationships/hyperlink" Target="http://www.kyostore.ru/orm/otk/tk-5220y.html" TargetMode="External"/><Relationship Id="rId6" Type="http://schemas.openxmlformats.org/officeDocument/2006/relationships/hyperlink" Target="http://www.mvideo.ru/products/noutbuk-apple-macbookpro-13-early-2015-i5-2-7-16-128gb-iris6100-30027269" TargetMode="External"/><Relationship Id="rId7" Type="http://schemas.openxmlformats.org/officeDocument/2006/relationships/hyperlink" Target="http://www.mvideo.ru/products/noutbuk-acer-aspire-v3-372-59au-nx-g7aer-010-30025727/specification" TargetMode="External"/><Relationship Id="rId1" Type="http://schemas.openxmlformats.org/officeDocument/2006/relationships/hyperlink" Target="http://www.kyostore.ru/copiers/color_copiers/m5521cdn.html" TargetMode="External"/><Relationship Id="rId2" Type="http://schemas.openxmlformats.org/officeDocument/2006/relationships/hyperlink" Target="http://www.kyostore.ru/orm/otk/tk-5220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A65" workbookViewId="0">
      <selection activeCell="B90" sqref="B90"/>
    </sheetView>
  </sheetViews>
  <sheetFormatPr baseColWidth="10" defaultRowHeight="15" x14ac:dyDescent="0"/>
  <cols>
    <col min="1" max="1" width="14.1640625" customWidth="1"/>
    <col min="2" max="2" width="36.6640625" customWidth="1"/>
  </cols>
  <sheetData>
    <row r="1" spans="1:15" ht="49" customHeight="1">
      <c r="A1" s="1" t="s">
        <v>28</v>
      </c>
      <c r="B1" s="2"/>
      <c r="C1" s="2"/>
      <c r="D1" s="3"/>
      <c r="E1" s="3"/>
      <c r="F1" s="4"/>
      <c r="G1" s="5" t="s">
        <v>29</v>
      </c>
      <c r="H1" s="6" t="s">
        <v>30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</row>
    <row r="2" spans="1:15">
      <c r="A2" s="34"/>
      <c r="B2" s="35"/>
      <c r="C2" s="35"/>
      <c r="D2" s="35"/>
      <c r="E2" s="36"/>
      <c r="F2" s="35"/>
      <c r="G2" s="37"/>
      <c r="H2" s="37"/>
      <c r="I2" s="38"/>
      <c r="J2" s="39"/>
      <c r="K2" s="39"/>
      <c r="L2" s="39"/>
      <c r="M2" s="39"/>
      <c r="N2" s="39"/>
      <c r="O2" s="40"/>
    </row>
    <row r="3" spans="1:15">
      <c r="A3" s="34"/>
      <c r="B3" s="35"/>
      <c r="C3" s="35"/>
      <c r="D3" s="35"/>
      <c r="E3" s="36"/>
      <c r="F3" s="35"/>
      <c r="G3" s="37"/>
      <c r="H3" s="37"/>
      <c r="I3" s="38"/>
      <c r="J3" s="39"/>
      <c r="K3" s="39"/>
      <c r="L3" s="39"/>
      <c r="M3" s="39"/>
      <c r="N3" s="39"/>
      <c r="O3" s="40"/>
    </row>
    <row r="4" spans="1:15">
      <c r="A4" s="34"/>
      <c r="B4" s="35"/>
      <c r="C4" s="35"/>
      <c r="D4" s="35"/>
      <c r="E4" s="36"/>
      <c r="F4" s="35"/>
      <c r="G4" s="37"/>
      <c r="H4" s="37"/>
      <c r="I4" s="38"/>
      <c r="J4" s="39"/>
      <c r="K4" s="39"/>
      <c r="L4" s="39"/>
      <c r="M4" s="39"/>
      <c r="N4" s="39"/>
      <c r="O4" s="40"/>
    </row>
    <row r="5" spans="1:15">
      <c r="A5" s="23"/>
      <c r="B5" s="24"/>
      <c r="C5" s="25"/>
      <c r="D5" s="24"/>
      <c r="E5" s="26"/>
      <c r="F5" s="27"/>
      <c r="G5" s="28"/>
      <c r="H5" s="28"/>
      <c r="I5" s="29"/>
      <c r="J5" s="30"/>
      <c r="K5" s="30"/>
      <c r="L5" s="30"/>
      <c r="M5" s="30"/>
      <c r="N5" s="30"/>
      <c r="O5" s="30"/>
    </row>
    <row r="6" spans="1:15">
      <c r="A6" s="31"/>
      <c r="B6" s="32"/>
      <c r="C6" s="32"/>
      <c r="D6" s="32"/>
      <c r="E6" s="33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49" customHeight="1">
      <c r="A7" s="1" t="s">
        <v>31</v>
      </c>
      <c r="B7" s="2"/>
      <c r="C7" s="2"/>
      <c r="D7" s="3"/>
      <c r="E7" s="3"/>
      <c r="F7" s="4"/>
      <c r="G7" s="5" t="s">
        <v>29</v>
      </c>
      <c r="H7" s="6" t="s">
        <v>30</v>
      </c>
      <c r="I7" s="7" t="s">
        <v>3</v>
      </c>
      <c r="J7" s="7" t="s">
        <v>4</v>
      </c>
      <c r="K7" s="7" t="s">
        <v>5</v>
      </c>
      <c r="L7" s="7" t="s">
        <v>6</v>
      </c>
      <c r="M7" s="7" t="s">
        <v>7</v>
      </c>
      <c r="N7" s="7" t="s">
        <v>8</v>
      </c>
      <c r="O7" s="7" t="s">
        <v>9</v>
      </c>
    </row>
    <row r="8" spans="1:15" ht="33">
      <c r="A8" s="41">
        <v>1</v>
      </c>
      <c r="B8" s="11" t="s">
        <v>32</v>
      </c>
      <c r="C8" s="11">
        <v>88044.76</v>
      </c>
      <c r="D8" s="11">
        <v>1</v>
      </c>
      <c r="E8" s="42"/>
      <c r="F8" s="11">
        <v>88044.76</v>
      </c>
      <c r="G8" s="43">
        <f>F8*0.007438262</f>
        <v>654.89999260712</v>
      </c>
      <c r="H8" s="43">
        <f>F8*0.00734</f>
        <v>646.24853840000003</v>
      </c>
      <c r="I8" s="38"/>
      <c r="J8" s="39"/>
      <c r="K8" s="39"/>
      <c r="L8" s="39"/>
      <c r="M8" s="39"/>
      <c r="N8" s="39"/>
      <c r="O8" s="40"/>
    </row>
    <row r="9" spans="1:15" ht="33">
      <c r="A9" s="41">
        <v>2</v>
      </c>
      <c r="B9" s="11" t="s">
        <v>33</v>
      </c>
      <c r="C9" s="11">
        <v>88044.76</v>
      </c>
      <c r="D9" s="11">
        <v>1</v>
      </c>
      <c r="E9" s="42"/>
      <c r="F9" s="11">
        <v>88044.76</v>
      </c>
      <c r="G9" s="43">
        <f t="shared" ref="G9:G17" si="0">F9*0.007438262</f>
        <v>654.89999260712</v>
      </c>
      <c r="H9" s="43">
        <f t="shared" ref="H9:H17" si="1">F9*0.00734</f>
        <v>646.24853840000003</v>
      </c>
      <c r="I9" s="16"/>
      <c r="J9" s="17"/>
      <c r="K9" s="17"/>
      <c r="L9" s="17"/>
      <c r="M9" s="17"/>
      <c r="N9" s="17"/>
      <c r="O9" s="18"/>
    </row>
    <row r="10" spans="1:15" ht="33">
      <c r="A10" s="41">
        <v>3</v>
      </c>
      <c r="B10" s="11" t="s">
        <v>34</v>
      </c>
      <c r="C10" s="11">
        <v>88044.76</v>
      </c>
      <c r="D10" s="11">
        <v>1</v>
      </c>
      <c r="E10" s="42"/>
      <c r="F10" s="11">
        <v>88044.76</v>
      </c>
      <c r="G10" s="43">
        <f t="shared" si="0"/>
        <v>654.89999260712</v>
      </c>
      <c r="H10" s="43">
        <f t="shared" si="1"/>
        <v>646.24853840000003</v>
      </c>
      <c r="I10" s="16"/>
      <c r="J10" s="17"/>
      <c r="K10" s="17"/>
      <c r="L10" s="17"/>
      <c r="M10" s="17"/>
      <c r="N10" s="17"/>
      <c r="O10" s="18"/>
    </row>
    <row r="11" spans="1:15" ht="22">
      <c r="A11" s="41">
        <v>4</v>
      </c>
      <c r="B11" s="11" t="s">
        <v>35</v>
      </c>
      <c r="C11" s="11">
        <v>91459.53</v>
      </c>
      <c r="D11" s="11">
        <v>1</v>
      </c>
      <c r="E11" s="42"/>
      <c r="F11" s="11">
        <v>91459.53</v>
      </c>
      <c r="G11" s="43">
        <f t="shared" si="0"/>
        <v>680.29994653686003</v>
      </c>
      <c r="H11" s="43">
        <f t="shared" si="1"/>
        <v>671.31295020000005</v>
      </c>
      <c r="I11" s="16"/>
      <c r="J11" s="17"/>
      <c r="K11" s="17"/>
      <c r="L11" s="17"/>
      <c r="M11" s="17"/>
      <c r="N11" s="17"/>
      <c r="O11" s="18"/>
    </row>
    <row r="12" spans="1:15" ht="22">
      <c r="A12" s="41">
        <v>5</v>
      </c>
      <c r="B12" s="11" t="s">
        <v>36</v>
      </c>
      <c r="C12" s="11">
        <v>91459.53</v>
      </c>
      <c r="D12" s="11">
        <v>1</v>
      </c>
      <c r="E12" s="42"/>
      <c r="F12" s="11">
        <v>91459.53</v>
      </c>
      <c r="G12" s="43">
        <f t="shared" si="0"/>
        <v>680.29994653686003</v>
      </c>
      <c r="H12" s="43">
        <f t="shared" si="1"/>
        <v>671.31295020000005</v>
      </c>
      <c r="I12" s="16"/>
      <c r="J12" s="17"/>
      <c r="K12" s="17"/>
      <c r="L12" s="17"/>
      <c r="M12" s="17"/>
      <c r="N12" s="17"/>
      <c r="O12" s="18"/>
    </row>
    <row r="13" spans="1:15" ht="22">
      <c r="A13" s="41">
        <v>6</v>
      </c>
      <c r="B13" s="11" t="s">
        <v>36</v>
      </c>
      <c r="C13" s="11">
        <v>91459.53</v>
      </c>
      <c r="D13" s="11">
        <v>1</v>
      </c>
      <c r="E13" s="42"/>
      <c r="F13" s="11">
        <v>91459.53</v>
      </c>
      <c r="G13" s="43">
        <f t="shared" si="0"/>
        <v>680.29994653686003</v>
      </c>
      <c r="H13" s="43">
        <f t="shared" si="1"/>
        <v>671.31295020000005</v>
      </c>
      <c r="I13" s="16"/>
      <c r="J13" s="17"/>
      <c r="K13" s="17"/>
      <c r="L13" s="17"/>
      <c r="M13" s="17"/>
      <c r="N13" s="17"/>
      <c r="O13" s="18"/>
    </row>
    <row r="14" spans="1:15" ht="33">
      <c r="A14" s="41">
        <v>7</v>
      </c>
      <c r="B14" s="11" t="s">
        <v>37</v>
      </c>
      <c r="C14" s="11">
        <v>21846.5</v>
      </c>
      <c r="D14" s="11">
        <v>1</v>
      </c>
      <c r="E14" s="42"/>
      <c r="F14" s="11">
        <v>21846.5</v>
      </c>
      <c r="G14" s="43">
        <f t="shared" si="0"/>
        <v>162.49999078300002</v>
      </c>
      <c r="H14" s="43">
        <f t="shared" si="1"/>
        <v>160.35330999999999</v>
      </c>
      <c r="I14" s="16"/>
      <c r="J14" s="17"/>
      <c r="K14" s="17"/>
      <c r="L14" s="17"/>
      <c r="M14" s="17"/>
      <c r="N14" s="17"/>
      <c r="O14" s="18"/>
    </row>
    <row r="15" spans="1:15" ht="33">
      <c r="A15" s="41">
        <v>8</v>
      </c>
      <c r="B15" s="11" t="s">
        <v>37</v>
      </c>
      <c r="C15" s="11">
        <v>21846.5</v>
      </c>
      <c r="D15" s="11">
        <v>1</v>
      </c>
      <c r="E15" s="42"/>
      <c r="F15" s="11">
        <v>21846.5</v>
      </c>
      <c r="G15" s="43">
        <f t="shared" si="0"/>
        <v>162.49999078300002</v>
      </c>
      <c r="H15" s="43">
        <f t="shared" si="1"/>
        <v>160.35330999999999</v>
      </c>
      <c r="I15" s="16"/>
      <c r="J15" s="17"/>
      <c r="K15" s="17"/>
      <c r="L15" s="17"/>
      <c r="M15" s="17"/>
      <c r="N15" s="17"/>
      <c r="O15" s="18"/>
    </row>
    <row r="16" spans="1:15" ht="33">
      <c r="A16" s="41">
        <v>9</v>
      </c>
      <c r="B16" s="11" t="s">
        <v>37</v>
      </c>
      <c r="C16" s="11">
        <v>21846.5</v>
      </c>
      <c r="D16" s="11">
        <v>1</v>
      </c>
      <c r="E16" s="42"/>
      <c r="F16" s="11">
        <v>21846.5</v>
      </c>
      <c r="G16" s="43">
        <f t="shared" si="0"/>
        <v>162.49999078300002</v>
      </c>
      <c r="H16" s="43">
        <f t="shared" si="1"/>
        <v>160.35330999999999</v>
      </c>
      <c r="I16" s="16"/>
      <c r="J16" s="17"/>
      <c r="K16" s="17"/>
      <c r="L16" s="17"/>
      <c r="M16" s="17"/>
      <c r="N16" s="17"/>
      <c r="O16" s="18"/>
    </row>
    <row r="17" spans="1:15" ht="22">
      <c r="A17" s="41">
        <v>10</v>
      </c>
      <c r="B17" s="11" t="s">
        <v>38</v>
      </c>
      <c r="C17" s="11">
        <v>65270.62</v>
      </c>
      <c r="D17" s="19">
        <v>1</v>
      </c>
      <c r="E17" s="42"/>
      <c r="F17" s="11">
        <v>65270.62</v>
      </c>
      <c r="G17" s="43">
        <f t="shared" si="0"/>
        <v>485.49997246244004</v>
      </c>
      <c r="H17" s="43">
        <f t="shared" si="1"/>
        <v>479.08635080000005</v>
      </c>
      <c r="I17" s="20"/>
      <c r="J17" s="21"/>
      <c r="K17" s="21"/>
      <c r="L17" s="21"/>
      <c r="M17" s="21"/>
      <c r="N17" s="21"/>
      <c r="O17" s="22"/>
    </row>
    <row r="18" spans="1:15">
      <c r="A18" s="44" t="s">
        <v>39</v>
      </c>
      <c r="B18" s="45"/>
      <c r="C18" s="45"/>
      <c r="D18" s="45"/>
      <c r="E18" s="46"/>
      <c r="F18" s="47"/>
      <c r="G18" s="48">
        <f>SUM(G8:G17)</f>
        <v>4978.5997622433797</v>
      </c>
      <c r="H18" s="48">
        <f>SUM(H8:H17)</f>
        <v>4912.8307466000015</v>
      </c>
      <c r="I18" s="33"/>
      <c r="J18" s="33"/>
      <c r="K18" s="33"/>
      <c r="L18" s="33"/>
      <c r="M18" s="33"/>
      <c r="N18" s="33"/>
      <c r="O18" s="33"/>
    </row>
    <row r="19" spans="1:15">
      <c r="A19" s="31"/>
      <c r="B19" s="32"/>
      <c r="C19" s="32"/>
      <c r="D19" s="32"/>
      <c r="E19" s="33"/>
      <c r="F19" s="32"/>
      <c r="G19" s="32"/>
      <c r="H19" s="32"/>
      <c r="I19" s="33"/>
      <c r="J19" s="33"/>
      <c r="K19" s="33"/>
      <c r="L19" s="33"/>
      <c r="M19" s="33"/>
      <c r="N19" s="33"/>
      <c r="O19" s="33"/>
    </row>
    <row r="20" spans="1:15" ht="41" customHeight="1">
      <c r="A20" s="49" t="s">
        <v>40</v>
      </c>
      <c r="B20" s="7"/>
      <c r="C20" s="7" t="s">
        <v>12</v>
      </c>
      <c r="D20" s="7" t="s">
        <v>13</v>
      </c>
      <c r="E20" s="8" t="s">
        <v>14</v>
      </c>
      <c r="F20" s="50" t="s">
        <v>41</v>
      </c>
      <c r="G20" s="51" t="s">
        <v>42</v>
      </c>
      <c r="H20" s="7" t="s">
        <v>43</v>
      </c>
      <c r="I20" s="7" t="s">
        <v>3</v>
      </c>
      <c r="J20" s="7" t="s">
        <v>4</v>
      </c>
      <c r="K20" s="7" t="s">
        <v>5</v>
      </c>
      <c r="L20" s="7" t="s">
        <v>6</v>
      </c>
      <c r="M20" s="7" t="s">
        <v>7</v>
      </c>
      <c r="N20" s="7" t="s">
        <v>8</v>
      </c>
      <c r="O20" s="7" t="s">
        <v>9</v>
      </c>
    </row>
    <row r="21" spans="1:15" ht="66">
      <c r="A21" s="10">
        <v>1</v>
      </c>
      <c r="B21" s="11" t="s">
        <v>44</v>
      </c>
      <c r="C21" s="52">
        <v>2399</v>
      </c>
      <c r="D21" s="52">
        <v>1</v>
      </c>
      <c r="E21" s="53"/>
      <c r="F21" s="53">
        <f>C21*D21</f>
        <v>2399</v>
      </c>
      <c r="G21" s="54">
        <f>F21/2.067946824</f>
        <v>1160.0878572688096</v>
      </c>
      <c r="H21" s="43">
        <f>F21*0.48372</f>
        <v>1160.4442799999999</v>
      </c>
      <c r="I21" s="38"/>
      <c r="J21" s="39"/>
      <c r="K21" s="39"/>
      <c r="L21" s="39"/>
      <c r="M21" s="39"/>
      <c r="N21" s="39"/>
      <c r="O21" s="39"/>
    </row>
    <row r="22" spans="1:15" ht="66">
      <c r="A22" s="10">
        <f>A21+1</f>
        <v>2</v>
      </c>
      <c r="B22" s="11" t="s">
        <v>45</v>
      </c>
      <c r="C22" s="52">
        <v>955</v>
      </c>
      <c r="D22" s="52">
        <v>6</v>
      </c>
      <c r="E22" s="53"/>
      <c r="F22" s="53">
        <f t="shared" ref="F22:F24" si="2">C22*D22</f>
        <v>5730</v>
      </c>
      <c r="G22" s="54">
        <f t="shared" ref="G22:G24" si="3">F22/2.067946824</f>
        <v>2770.8642860151226</v>
      </c>
      <c r="H22" s="43">
        <f t="shared" ref="H22:H24" si="4">F22*0.48372</f>
        <v>2771.7156</v>
      </c>
      <c r="I22" s="16"/>
      <c r="J22" s="17"/>
      <c r="K22" s="17"/>
      <c r="L22" s="17"/>
      <c r="M22" s="17"/>
      <c r="N22" s="17"/>
      <c r="O22" s="17"/>
    </row>
    <row r="23" spans="1:15" ht="22">
      <c r="A23" s="10">
        <f t="shared" ref="A23:A24" si="5">A22+1</f>
        <v>3</v>
      </c>
      <c r="B23" s="11" t="s">
        <v>46</v>
      </c>
      <c r="C23" s="52">
        <v>179</v>
      </c>
      <c r="D23" s="52">
        <v>3</v>
      </c>
      <c r="E23" s="53"/>
      <c r="F23" s="53">
        <f t="shared" si="2"/>
        <v>537</v>
      </c>
      <c r="G23" s="54">
        <f t="shared" si="3"/>
        <v>259.67785717105073</v>
      </c>
      <c r="H23" s="43">
        <f t="shared" si="4"/>
        <v>259.75763999999998</v>
      </c>
      <c r="I23" s="16"/>
      <c r="J23" s="17"/>
      <c r="K23" s="17"/>
      <c r="L23" s="17"/>
      <c r="M23" s="17"/>
      <c r="N23" s="17"/>
      <c r="O23" s="17"/>
    </row>
    <row r="24" spans="1:15" ht="66">
      <c r="A24" s="10">
        <f t="shared" si="5"/>
        <v>4</v>
      </c>
      <c r="B24" s="55" t="s">
        <v>47</v>
      </c>
      <c r="C24" s="52">
        <v>999</v>
      </c>
      <c r="D24" s="52">
        <v>1</v>
      </c>
      <c r="E24" s="53"/>
      <c r="F24" s="53">
        <f t="shared" si="2"/>
        <v>999</v>
      </c>
      <c r="G24" s="54">
        <f t="shared" si="3"/>
        <v>483.0878571953067</v>
      </c>
      <c r="H24" s="43">
        <f t="shared" si="4"/>
        <v>483.23627999999997</v>
      </c>
      <c r="I24" s="20"/>
      <c r="J24" s="21"/>
      <c r="K24" s="21"/>
      <c r="L24" s="21"/>
      <c r="M24" s="21"/>
      <c r="N24" s="21"/>
      <c r="O24" s="21"/>
    </row>
    <row r="25" spans="1:15">
      <c r="A25" s="31"/>
      <c r="B25" s="32"/>
      <c r="C25" s="32"/>
      <c r="D25" s="32"/>
      <c r="E25" s="32"/>
      <c r="F25" s="32"/>
      <c r="G25" s="48">
        <f>SUM(G21:G24)</f>
        <v>4673.7178576502902</v>
      </c>
      <c r="H25" s="48">
        <f>SUM(H20:H24)</f>
        <v>4675.1538</v>
      </c>
      <c r="I25" s="32"/>
      <c r="J25" s="32"/>
      <c r="K25" s="32"/>
      <c r="L25" s="32"/>
      <c r="M25" s="32"/>
      <c r="N25" s="32"/>
      <c r="O25" s="32"/>
    </row>
    <row r="26" spans="1:15">
      <c r="A26" s="31"/>
      <c r="B26" s="32"/>
      <c r="C26" s="32"/>
      <c r="D26" s="32"/>
      <c r="E26" s="33"/>
      <c r="F26" s="32"/>
      <c r="G26" s="32"/>
      <c r="H26" s="32"/>
      <c r="I26" s="33"/>
      <c r="J26" s="33"/>
      <c r="K26" s="33"/>
      <c r="L26" s="33"/>
      <c r="M26" s="33"/>
      <c r="N26" s="33"/>
      <c r="O26" s="33"/>
    </row>
    <row r="27" spans="1:15" ht="37" customHeight="1">
      <c r="A27" s="49" t="s">
        <v>48</v>
      </c>
      <c r="B27" s="7"/>
      <c r="C27" s="7"/>
      <c r="D27" s="56"/>
      <c r="E27" s="7"/>
      <c r="F27" s="50" t="s">
        <v>41</v>
      </c>
      <c r="G27" s="51" t="s">
        <v>42</v>
      </c>
      <c r="H27" s="6" t="s">
        <v>49</v>
      </c>
      <c r="I27" s="7" t="s">
        <v>3</v>
      </c>
      <c r="J27" s="7" t="s">
        <v>4</v>
      </c>
      <c r="K27" s="7" t="s">
        <v>5</v>
      </c>
      <c r="L27" s="7" t="s">
        <v>6</v>
      </c>
      <c r="M27" s="7" t="s">
        <v>7</v>
      </c>
      <c r="N27" s="7" t="s">
        <v>8</v>
      </c>
      <c r="O27" s="7" t="s">
        <v>9</v>
      </c>
    </row>
    <row r="28" spans="1:15" ht="35" customHeight="1">
      <c r="A28" s="10">
        <v>1</v>
      </c>
      <c r="B28" s="11" t="s">
        <v>50</v>
      </c>
      <c r="C28" s="11">
        <v>4200</v>
      </c>
      <c r="D28" s="11">
        <v>1</v>
      </c>
      <c r="E28" s="42"/>
      <c r="F28" s="11">
        <f>C28*D28</f>
        <v>4200</v>
      </c>
      <c r="G28" s="43">
        <f>F28/2.067946824</f>
        <v>2031.0000002205088</v>
      </c>
      <c r="H28" s="43">
        <f>F28*0.48372</f>
        <v>2031.624</v>
      </c>
      <c r="I28" s="38"/>
      <c r="J28" s="39"/>
      <c r="K28" s="39"/>
      <c r="L28" s="39"/>
      <c r="M28" s="39"/>
      <c r="N28" s="39"/>
      <c r="O28" s="40"/>
    </row>
    <row r="29" spans="1:15" ht="35" customHeight="1">
      <c r="A29" s="10">
        <f>A28+1</f>
        <v>2</v>
      </c>
      <c r="B29" s="11" t="s">
        <v>51</v>
      </c>
      <c r="C29" s="11">
        <v>118</v>
      </c>
      <c r="D29" s="11">
        <v>1</v>
      </c>
      <c r="E29" s="42"/>
      <c r="F29" s="11">
        <f t="shared" ref="F29:F39" si="6">C29*D29</f>
        <v>118</v>
      </c>
      <c r="G29" s="43">
        <f t="shared" ref="G29:G39" si="7">F29/2.067946824</f>
        <v>57.061428577623815</v>
      </c>
      <c r="H29" s="43">
        <f t="shared" ref="H29:H38" si="8">F29*0.48372</f>
        <v>57.078959999999995</v>
      </c>
      <c r="I29" s="16"/>
      <c r="J29" s="17"/>
      <c r="K29" s="17"/>
      <c r="L29" s="17"/>
      <c r="M29" s="17"/>
      <c r="N29" s="17"/>
      <c r="O29" s="18"/>
    </row>
    <row r="30" spans="1:15" ht="35" customHeight="1">
      <c r="A30" s="10">
        <f t="shared" ref="A30:A39" si="9">A29+1</f>
        <v>3</v>
      </c>
      <c r="B30" s="11" t="s">
        <v>52</v>
      </c>
      <c r="C30" s="11">
        <v>162</v>
      </c>
      <c r="D30" s="11">
        <v>1</v>
      </c>
      <c r="E30" s="13"/>
      <c r="F30" s="11">
        <f t="shared" si="6"/>
        <v>162</v>
      </c>
      <c r="G30" s="43">
        <f t="shared" si="7"/>
        <v>78.338571437076766</v>
      </c>
      <c r="H30" s="43">
        <f t="shared" si="8"/>
        <v>78.362639999999999</v>
      </c>
      <c r="I30" s="16"/>
      <c r="J30" s="17"/>
      <c r="K30" s="17"/>
      <c r="L30" s="17"/>
      <c r="M30" s="17"/>
      <c r="N30" s="17"/>
      <c r="O30" s="18"/>
    </row>
    <row r="31" spans="1:15" ht="35" customHeight="1">
      <c r="A31" s="10">
        <f t="shared" si="9"/>
        <v>4</v>
      </c>
      <c r="B31" s="11" t="s">
        <v>53</v>
      </c>
      <c r="C31" s="11">
        <v>401</v>
      </c>
      <c r="D31" s="11">
        <v>1</v>
      </c>
      <c r="E31" s="13"/>
      <c r="F31" s="11">
        <f t="shared" si="6"/>
        <v>401</v>
      </c>
      <c r="G31" s="43">
        <f t="shared" si="7"/>
        <v>193.91214287819619</v>
      </c>
      <c r="H31" s="43">
        <f t="shared" si="8"/>
        <v>193.97172</v>
      </c>
      <c r="I31" s="16"/>
      <c r="J31" s="17"/>
      <c r="K31" s="17"/>
      <c r="L31" s="17"/>
      <c r="M31" s="17"/>
      <c r="N31" s="17"/>
      <c r="O31" s="18"/>
    </row>
    <row r="32" spans="1:15" ht="35" customHeight="1">
      <c r="A32" s="10">
        <f t="shared" si="9"/>
        <v>5</v>
      </c>
      <c r="B32" s="11" t="s">
        <v>54</v>
      </c>
      <c r="C32" s="11">
        <v>200</v>
      </c>
      <c r="D32" s="11">
        <v>1</v>
      </c>
      <c r="E32" s="13"/>
      <c r="F32" s="11">
        <f t="shared" si="6"/>
        <v>200</v>
      </c>
      <c r="G32" s="43">
        <f t="shared" si="7"/>
        <v>96.714285724786123</v>
      </c>
      <c r="H32" s="43">
        <f t="shared" si="8"/>
        <v>96.744</v>
      </c>
      <c r="I32" s="16"/>
      <c r="J32" s="17"/>
      <c r="K32" s="17"/>
      <c r="L32" s="17"/>
      <c r="M32" s="17"/>
      <c r="N32" s="17"/>
      <c r="O32" s="18"/>
    </row>
    <row r="33" spans="1:15" ht="35" customHeight="1">
      <c r="A33" s="10">
        <f t="shared" si="9"/>
        <v>6</v>
      </c>
      <c r="B33" s="11" t="s">
        <v>55</v>
      </c>
      <c r="C33" s="11">
        <v>1911</v>
      </c>
      <c r="D33" s="11">
        <v>1</v>
      </c>
      <c r="E33" s="13"/>
      <c r="F33" s="11">
        <f t="shared" si="6"/>
        <v>1911</v>
      </c>
      <c r="G33" s="43">
        <f t="shared" si="7"/>
        <v>924.10500010033149</v>
      </c>
      <c r="H33" s="43">
        <f t="shared" si="8"/>
        <v>924.38891999999998</v>
      </c>
      <c r="I33" s="16"/>
      <c r="J33" s="17"/>
      <c r="K33" s="17"/>
      <c r="L33" s="17"/>
      <c r="M33" s="17"/>
      <c r="N33" s="17"/>
      <c r="O33" s="18"/>
    </row>
    <row r="34" spans="1:15" ht="35" customHeight="1">
      <c r="A34" s="10">
        <f t="shared" si="9"/>
        <v>7</v>
      </c>
      <c r="B34" s="11" t="s">
        <v>56</v>
      </c>
      <c r="C34" s="11">
        <v>1920</v>
      </c>
      <c r="D34" s="11">
        <v>1</v>
      </c>
      <c r="E34" s="13"/>
      <c r="F34" s="11">
        <f t="shared" si="6"/>
        <v>1920</v>
      </c>
      <c r="G34" s="43">
        <f t="shared" si="7"/>
        <v>928.45714295794687</v>
      </c>
      <c r="H34" s="43">
        <f t="shared" si="8"/>
        <v>928.74239999999998</v>
      </c>
      <c r="I34" s="16"/>
      <c r="J34" s="17"/>
      <c r="K34" s="17"/>
      <c r="L34" s="17"/>
      <c r="M34" s="17"/>
      <c r="N34" s="17"/>
      <c r="O34" s="18"/>
    </row>
    <row r="35" spans="1:15" ht="35" customHeight="1">
      <c r="A35" s="10">
        <f t="shared" si="9"/>
        <v>8</v>
      </c>
      <c r="B35" s="11" t="s">
        <v>57</v>
      </c>
      <c r="C35" s="11">
        <v>520</v>
      </c>
      <c r="D35" s="11">
        <v>1</v>
      </c>
      <c r="E35" s="57"/>
      <c r="F35" s="11">
        <f t="shared" si="6"/>
        <v>520</v>
      </c>
      <c r="G35" s="43">
        <f t="shared" si="7"/>
        <v>251.45714288444393</v>
      </c>
      <c r="H35" s="43">
        <f t="shared" si="8"/>
        <v>251.53440000000001</v>
      </c>
      <c r="I35" s="16"/>
      <c r="J35" s="17"/>
      <c r="K35" s="17"/>
      <c r="L35" s="17"/>
      <c r="M35" s="17"/>
      <c r="N35" s="17"/>
      <c r="O35" s="18"/>
    </row>
    <row r="36" spans="1:15" ht="35" customHeight="1">
      <c r="A36" s="10">
        <f t="shared" si="9"/>
        <v>9</v>
      </c>
      <c r="B36" s="11" t="s">
        <v>58</v>
      </c>
      <c r="C36" s="11">
        <v>180</v>
      </c>
      <c r="D36" s="11">
        <v>1</v>
      </c>
      <c r="E36" s="57"/>
      <c r="F36" s="11">
        <f t="shared" si="6"/>
        <v>180</v>
      </c>
      <c r="G36" s="43">
        <f t="shared" si="7"/>
        <v>87.042857152307519</v>
      </c>
      <c r="H36" s="43">
        <f t="shared" si="8"/>
        <v>87.069599999999994</v>
      </c>
      <c r="I36" s="16"/>
      <c r="J36" s="17"/>
      <c r="K36" s="17"/>
      <c r="L36" s="17"/>
      <c r="M36" s="17"/>
      <c r="N36" s="17"/>
      <c r="O36" s="18"/>
    </row>
    <row r="37" spans="1:15" ht="35" customHeight="1">
      <c r="A37" s="10">
        <f t="shared" si="9"/>
        <v>10</v>
      </c>
      <c r="B37" s="11" t="s">
        <v>59</v>
      </c>
      <c r="C37" s="11">
        <v>496</v>
      </c>
      <c r="D37" s="11">
        <v>1</v>
      </c>
      <c r="E37" s="57"/>
      <c r="F37" s="11">
        <f t="shared" si="6"/>
        <v>496</v>
      </c>
      <c r="G37" s="43">
        <f t="shared" si="7"/>
        <v>239.85142859746961</v>
      </c>
      <c r="H37" s="43">
        <f t="shared" si="8"/>
        <v>239.92511999999999</v>
      </c>
      <c r="I37" s="16"/>
      <c r="J37" s="17"/>
      <c r="K37" s="17"/>
      <c r="L37" s="17"/>
      <c r="M37" s="17"/>
      <c r="N37" s="17"/>
      <c r="O37" s="18"/>
    </row>
    <row r="38" spans="1:15" ht="35" customHeight="1">
      <c r="A38" s="10">
        <f t="shared" si="9"/>
        <v>11</v>
      </c>
      <c r="B38" s="11" t="s">
        <v>60</v>
      </c>
      <c r="C38" s="11">
        <v>219</v>
      </c>
      <c r="D38" s="11">
        <v>1</v>
      </c>
      <c r="E38" s="57"/>
      <c r="F38" s="11">
        <f t="shared" si="6"/>
        <v>219</v>
      </c>
      <c r="G38" s="43">
        <f t="shared" si="7"/>
        <v>105.90214286864081</v>
      </c>
      <c r="H38" s="43">
        <f t="shared" si="8"/>
        <v>105.93468</v>
      </c>
      <c r="I38" s="16"/>
      <c r="J38" s="17"/>
      <c r="K38" s="17"/>
      <c r="L38" s="17"/>
      <c r="M38" s="17"/>
      <c r="N38" s="17"/>
      <c r="O38" s="18"/>
    </row>
    <row r="39" spans="1:15" ht="35" customHeight="1">
      <c r="A39" s="10">
        <f t="shared" si="9"/>
        <v>12</v>
      </c>
      <c r="B39" s="11" t="s">
        <v>61</v>
      </c>
      <c r="C39" s="11">
        <v>8</v>
      </c>
      <c r="D39" s="11">
        <v>1</v>
      </c>
      <c r="E39" s="13"/>
      <c r="F39" s="11">
        <f t="shared" si="6"/>
        <v>8</v>
      </c>
      <c r="G39" s="43">
        <f t="shared" si="7"/>
        <v>3.8685714289914452</v>
      </c>
      <c r="H39" s="43">
        <f>F39*0.48372</f>
        <v>3.8697599999999999</v>
      </c>
      <c r="I39" s="20"/>
      <c r="J39" s="21"/>
      <c r="K39" s="21"/>
      <c r="L39" s="21"/>
      <c r="M39" s="21"/>
      <c r="N39" s="21"/>
      <c r="O39" s="22"/>
    </row>
    <row r="40" spans="1:15">
      <c r="A40" s="31" t="s">
        <v>39</v>
      </c>
      <c r="B40" s="32"/>
      <c r="C40" s="32"/>
      <c r="D40" s="32"/>
      <c r="E40" s="32"/>
      <c r="F40" s="32"/>
      <c r="G40" s="48">
        <f>SUM(G28:G39)</f>
        <v>4997.7107148283221</v>
      </c>
      <c r="H40" s="48">
        <f>SUM(H28:H39)</f>
        <v>4999.2461999999987</v>
      </c>
      <c r="I40" s="32"/>
      <c r="J40" s="32"/>
      <c r="K40" s="32"/>
      <c r="L40" s="32"/>
      <c r="M40" s="32"/>
      <c r="N40" s="32"/>
      <c r="O40" s="32"/>
    </row>
    <row r="41" spans="1:15">
      <c r="A41" s="58"/>
      <c r="B41" s="33"/>
      <c r="C41" s="33"/>
      <c r="D41" s="33"/>
      <c r="E41" s="33"/>
      <c r="F41" s="33"/>
      <c r="G41" s="59"/>
      <c r="H41" s="59"/>
      <c r="I41" s="33"/>
      <c r="J41" s="33"/>
      <c r="K41" s="33"/>
      <c r="L41" s="33"/>
      <c r="M41" s="33"/>
      <c r="N41" s="33"/>
      <c r="O41" s="33"/>
    </row>
    <row r="42" spans="1:15" ht="44" customHeight="1">
      <c r="A42" s="1" t="s">
        <v>62</v>
      </c>
      <c r="B42" s="2"/>
      <c r="C42" s="2"/>
      <c r="D42" s="3"/>
      <c r="E42" s="2"/>
      <c r="F42" s="4"/>
      <c r="G42" s="51" t="s">
        <v>63</v>
      </c>
      <c r="H42" s="7" t="s">
        <v>2</v>
      </c>
      <c r="I42" s="7" t="s">
        <v>3</v>
      </c>
      <c r="J42" s="7" t="s">
        <v>4</v>
      </c>
      <c r="K42" s="7" t="s">
        <v>5</v>
      </c>
      <c r="L42" s="7" t="s">
        <v>6</v>
      </c>
      <c r="M42" s="7" t="s">
        <v>7</v>
      </c>
      <c r="N42" s="7" t="s">
        <v>8</v>
      </c>
      <c r="O42" s="7" t="s">
        <v>9</v>
      </c>
    </row>
    <row r="43" spans="1:15" ht="33">
      <c r="A43" s="10" t="s">
        <v>10</v>
      </c>
      <c r="B43" s="10" t="s">
        <v>11</v>
      </c>
      <c r="C43" s="11" t="s">
        <v>12</v>
      </c>
      <c r="D43" s="11" t="s">
        <v>13</v>
      </c>
      <c r="E43" s="10" t="s">
        <v>14</v>
      </c>
      <c r="F43" s="10" t="s">
        <v>15</v>
      </c>
      <c r="G43" s="10" t="s">
        <v>16</v>
      </c>
      <c r="H43" s="57" t="s">
        <v>64</v>
      </c>
      <c r="I43" s="60"/>
      <c r="J43" s="30"/>
      <c r="K43" s="30"/>
      <c r="L43" s="30"/>
      <c r="M43" s="30"/>
      <c r="N43" s="30"/>
      <c r="O43" s="61"/>
    </row>
    <row r="44" spans="1:15" ht="44">
      <c r="A44" s="10">
        <v>1</v>
      </c>
      <c r="B44" s="62" t="s">
        <v>65</v>
      </c>
      <c r="C44" s="11">
        <v>19620</v>
      </c>
      <c r="D44" s="11">
        <v>2</v>
      </c>
      <c r="E44" s="63" t="s">
        <v>66</v>
      </c>
      <c r="F44" s="10">
        <f>C44*D44</f>
        <v>39240</v>
      </c>
      <c r="G44" s="64">
        <f>F44*0.016002637</f>
        <v>627.94347588000005</v>
      </c>
      <c r="H44" s="43">
        <f>F44*0.01454</f>
        <v>570.54960000000005</v>
      </c>
      <c r="I44" s="65" t="s">
        <v>67</v>
      </c>
      <c r="J44" s="66" t="s">
        <v>68</v>
      </c>
      <c r="K44" s="67"/>
      <c r="L44" s="67"/>
      <c r="M44" s="67"/>
      <c r="N44" s="67"/>
      <c r="O44" s="68"/>
    </row>
    <row r="45" spans="1:15" ht="44">
      <c r="A45" s="10">
        <v>2</v>
      </c>
      <c r="B45" s="62" t="s">
        <v>69</v>
      </c>
      <c r="C45" s="11">
        <v>3990</v>
      </c>
      <c r="D45" s="11">
        <v>4</v>
      </c>
      <c r="E45" s="63" t="s">
        <v>70</v>
      </c>
      <c r="F45" s="10">
        <f t="shared" ref="F45:F50" si="10">C45*D45</f>
        <v>15960</v>
      </c>
      <c r="G45" s="64">
        <f t="shared" ref="G45:G50" si="11">F45*0.016002637</f>
        <v>255.40208652000001</v>
      </c>
      <c r="H45" s="43">
        <f t="shared" ref="H45:H50" si="12">F45*0.01454</f>
        <v>232.05840000000001</v>
      </c>
      <c r="I45" s="65"/>
      <c r="J45" s="66"/>
      <c r="K45" s="66"/>
      <c r="L45" s="66"/>
      <c r="M45" s="66"/>
      <c r="N45" s="66"/>
      <c r="O45" s="69"/>
    </row>
    <row r="46" spans="1:15" ht="44">
      <c r="A46" s="10">
        <v>3</v>
      </c>
      <c r="B46" s="62" t="s">
        <v>71</v>
      </c>
      <c r="C46" s="11">
        <v>5100</v>
      </c>
      <c r="D46" s="11">
        <v>4</v>
      </c>
      <c r="E46" s="63" t="s">
        <v>72</v>
      </c>
      <c r="F46" s="10">
        <f t="shared" si="10"/>
        <v>20400</v>
      </c>
      <c r="G46" s="64">
        <f t="shared" si="11"/>
        <v>326.45379480000003</v>
      </c>
      <c r="H46" s="43">
        <f t="shared" si="12"/>
        <v>296.61600000000004</v>
      </c>
      <c r="I46" s="65"/>
      <c r="J46" s="66"/>
      <c r="K46" s="66"/>
      <c r="L46" s="66"/>
      <c r="M46" s="66"/>
      <c r="N46" s="66"/>
      <c r="O46" s="69"/>
    </row>
    <row r="47" spans="1:15" ht="44">
      <c r="A47" s="10">
        <v>4</v>
      </c>
      <c r="B47" s="62" t="s">
        <v>73</v>
      </c>
      <c r="C47" s="11">
        <v>5100</v>
      </c>
      <c r="D47" s="11">
        <v>3</v>
      </c>
      <c r="E47" s="63" t="s">
        <v>74</v>
      </c>
      <c r="F47" s="10">
        <f t="shared" si="10"/>
        <v>15300</v>
      </c>
      <c r="G47" s="64">
        <f t="shared" si="11"/>
        <v>244.8403461</v>
      </c>
      <c r="H47" s="43">
        <f t="shared" si="12"/>
        <v>222.46200000000002</v>
      </c>
      <c r="I47" s="65"/>
      <c r="J47" s="66"/>
      <c r="K47" s="66"/>
      <c r="L47" s="66"/>
      <c r="M47" s="66"/>
      <c r="N47" s="66"/>
      <c r="O47" s="69"/>
    </row>
    <row r="48" spans="1:15" ht="44">
      <c r="A48" s="10">
        <v>5</v>
      </c>
      <c r="B48" s="62" t="s">
        <v>75</v>
      </c>
      <c r="C48" s="11">
        <v>5100</v>
      </c>
      <c r="D48" s="11">
        <v>3</v>
      </c>
      <c r="E48" s="63" t="s">
        <v>76</v>
      </c>
      <c r="F48" s="10">
        <f t="shared" si="10"/>
        <v>15300</v>
      </c>
      <c r="G48" s="64">
        <f t="shared" si="11"/>
        <v>244.8403461</v>
      </c>
      <c r="H48" s="43">
        <f t="shared" si="12"/>
        <v>222.46200000000002</v>
      </c>
      <c r="I48" s="70"/>
      <c r="J48" s="71"/>
      <c r="K48" s="71"/>
      <c r="L48" s="71"/>
      <c r="M48" s="71"/>
      <c r="N48" s="71"/>
      <c r="O48" s="72"/>
    </row>
    <row r="49" spans="1:15" ht="88">
      <c r="A49" s="10">
        <v>6</v>
      </c>
      <c r="B49" s="62" t="s">
        <v>77</v>
      </c>
      <c r="C49" s="11">
        <v>44990</v>
      </c>
      <c r="D49" s="11">
        <v>2</v>
      </c>
      <c r="E49" s="63" t="s">
        <v>78</v>
      </c>
      <c r="F49" s="10">
        <f t="shared" si="10"/>
        <v>89980</v>
      </c>
      <c r="G49" s="64">
        <f t="shared" si="11"/>
        <v>1439.91727726</v>
      </c>
      <c r="H49" s="43">
        <f t="shared" si="12"/>
        <v>1308.3092000000001</v>
      </c>
      <c r="I49" s="60" t="s">
        <v>79</v>
      </c>
      <c r="J49" s="30" t="s">
        <v>80</v>
      </c>
      <c r="K49" s="73"/>
      <c r="L49" s="73"/>
      <c r="M49" s="73"/>
      <c r="N49" s="73"/>
      <c r="O49" s="74"/>
    </row>
    <row r="50" spans="1:15" ht="88">
      <c r="A50" s="10">
        <v>7</v>
      </c>
      <c r="B50" s="62" t="s">
        <v>81</v>
      </c>
      <c r="C50" s="11">
        <v>114990</v>
      </c>
      <c r="D50" s="11">
        <v>1</v>
      </c>
      <c r="E50" s="63" t="s">
        <v>82</v>
      </c>
      <c r="F50" s="10">
        <f t="shared" si="10"/>
        <v>114990</v>
      </c>
      <c r="G50" s="64">
        <f t="shared" si="11"/>
        <v>1840.1432286300001</v>
      </c>
      <c r="H50" s="43">
        <f t="shared" si="12"/>
        <v>1671.9546</v>
      </c>
      <c r="I50" s="70"/>
      <c r="J50" s="71"/>
      <c r="K50" s="71"/>
      <c r="L50" s="71"/>
      <c r="M50" s="71"/>
      <c r="N50" s="71"/>
      <c r="O50" s="72"/>
    </row>
    <row r="51" spans="1:15">
      <c r="A51" s="75"/>
      <c r="B51" s="76" t="s">
        <v>83</v>
      </c>
      <c r="C51" s="30"/>
      <c r="D51" s="30"/>
      <c r="E51" s="76"/>
      <c r="F51" s="77"/>
      <c r="G51" s="78">
        <f>SUM(G44:G50)</f>
        <v>4979.5405552900002</v>
      </c>
      <c r="H51" s="78">
        <f>SUM(H44:H50)</f>
        <v>4524.4117999999999</v>
      </c>
      <c r="I51" s="60"/>
      <c r="J51" s="30"/>
      <c r="K51" s="30"/>
      <c r="L51" s="30"/>
      <c r="M51" s="30"/>
      <c r="N51" s="30"/>
      <c r="O51" s="30"/>
    </row>
    <row r="52" spans="1:15">
      <c r="A52" s="79"/>
      <c r="B52" s="80"/>
      <c r="C52" s="81"/>
      <c r="D52" s="81"/>
      <c r="E52" s="80"/>
      <c r="F52" s="82"/>
      <c r="G52" s="83"/>
      <c r="H52" s="83"/>
      <c r="I52" s="84"/>
      <c r="J52" s="85"/>
      <c r="K52" s="85"/>
      <c r="L52" s="85"/>
      <c r="M52" s="85"/>
      <c r="N52" s="85"/>
      <c r="O52" s="85"/>
    </row>
    <row r="53" spans="1:15" ht="64" customHeight="1">
      <c r="A53" s="1" t="s">
        <v>84</v>
      </c>
      <c r="B53" s="2"/>
      <c r="C53" s="2"/>
      <c r="D53" s="3"/>
      <c r="E53" s="2"/>
      <c r="F53" s="4"/>
      <c r="G53" s="51" t="s">
        <v>63</v>
      </c>
      <c r="H53" s="7" t="s">
        <v>2</v>
      </c>
      <c r="I53" s="7" t="s">
        <v>3</v>
      </c>
      <c r="J53" s="7" t="s">
        <v>4</v>
      </c>
      <c r="K53" s="7" t="s">
        <v>5</v>
      </c>
      <c r="L53" s="7" t="s">
        <v>6</v>
      </c>
      <c r="M53" s="7" t="s">
        <v>7</v>
      </c>
      <c r="N53" s="7" t="s">
        <v>8</v>
      </c>
      <c r="O53" s="7" t="s">
        <v>9</v>
      </c>
    </row>
    <row r="54" spans="1:15">
      <c r="A54" s="34"/>
      <c r="B54" s="35"/>
      <c r="C54" s="35"/>
      <c r="D54" s="35"/>
      <c r="E54" s="36"/>
      <c r="F54" s="35"/>
      <c r="G54" s="37"/>
      <c r="H54" s="37"/>
      <c r="I54" s="38"/>
      <c r="J54" s="39"/>
      <c r="K54" s="39"/>
      <c r="L54" s="39"/>
      <c r="M54" s="39"/>
      <c r="N54" s="39"/>
      <c r="O54" s="40"/>
    </row>
    <row r="55" spans="1:15">
      <c r="A55" s="34"/>
      <c r="B55" s="35"/>
      <c r="C55" s="35"/>
      <c r="D55" s="35"/>
      <c r="E55" s="36"/>
      <c r="F55" s="35"/>
      <c r="G55" s="37"/>
      <c r="H55" s="37"/>
      <c r="I55" s="38"/>
      <c r="J55" s="39"/>
      <c r="K55" s="39"/>
      <c r="L55" s="39"/>
      <c r="M55" s="39"/>
      <c r="N55" s="39"/>
      <c r="O55" s="40"/>
    </row>
    <row r="56" spans="1:15">
      <c r="A56" s="34"/>
      <c r="B56" s="35"/>
      <c r="C56" s="35"/>
      <c r="D56" s="35"/>
      <c r="E56" s="36"/>
      <c r="F56" s="35"/>
      <c r="G56" s="37"/>
      <c r="H56" s="37"/>
      <c r="I56" s="38"/>
      <c r="J56" s="39"/>
      <c r="K56" s="39"/>
      <c r="L56" s="39"/>
      <c r="M56" s="39"/>
      <c r="N56" s="39"/>
      <c r="O56" s="40"/>
    </row>
    <row r="57" spans="1:15">
      <c r="A57" s="23"/>
      <c r="B57" s="24"/>
      <c r="C57" s="25"/>
      <c r="D57" s="24"/>
      <c r="E57" s="26"/>
      <c r="F57" s="27"/>
      <c r="G57" s="28"/>
      <c r="H57" s="28"/>
      <c r="I57" s="29"/>
      <c r="J57" s="30"/>
      <c r="K57" s="30"/>
      <c r="L57" s="30"/>
      <c r="M57" s="30"/>
      <c r="N57" s="30"/>
      <c r="O57" s="30"/>
    </row>
    <row r="58" spans="1:15">
      <c r="A58" s="86"/>
      <c r="B58" s="87"/>
      <c r="C58" s="46"/>
      <c r="D58" s="46"/>
      <c r="E58" s="87"/>
      <c r="F58" s="88"/>
      <c r="G58" s="83"/>
      <c r="H58" s="83"/>
      <c r="I58" s="89"/>
      <c r="J58" s="90"/>
      <c r="K58" s="90"/>
      <c r="L58" s="90"/>
      <c r="M58" s="90"/>
      <c r="N58" s="90"/>
      <c r="O58" s="90"/>
    </row>
    <row r="59" spans="1:15" ht="132">
      <c r="A59" s="49" t="s">
        <v>85</v>
      </c>
      <c r="B59" s="7"/>
      <c r="C59" s="7" t="s">
        <v>12</v>
      </c>
      <c r="D59" s="7" t="s">
        <v>13</v>
      </c>
      <c r="E59" s="8" t="s">
        <v>14</v>
      </c>
      <c r="F59" s="50"/>
      <c r="G59" s="51" t="s">
        <v>1</v>
      </c>
      <c r="H59" s="7" t="s">
        <v>2</v>
      </c>
      <c r="I59" s="7" t="s">
        <v>3</v>
      </c>
      <c r="J59" s="7" t="s">
        <v>4</v>
      </c>
      <c r="K59" s="7" t="s">
        <v>5</v>
      </c>
      <c r="L59" s="7" t="s">
        <v>6</v>
      </c>
      <c r="M59" s="7" t="s">
        <v>7</v>
      </c>
      <c r="N59" s="7" t="s">
        <v>8</v>
      </c>
      <c r="O59" s="7" t="s">
        <v>9</v>
      </c>
    </row>
    <row r="60" spans="1:15" ht="62" customHeight="1">
      <c r="A60" s="10">
        <v>1</v>
      </c>
      <c r="B60" s="11" t="s">
        <v>86</v>
      </c>
      <c r="C60" s="11">
        <v>86500</v>
      </c>
      <c r="D60" s="11">
        <v>3</v>
      </c>
      <c r="E60" s="11" t="s">
        <v>87</v>
      </c>
      <c r="F60" s="43">
        <f>C60*D60</f>
        <v>259500</v>
      </c>
      <c r="G60" s="12">
        <f>F60/62.4897</f>
        <v>4152.6843623829209</v>
      </c>
      <c r="H60" s="12">
        <f>F60/68.7678</f>
        <v>3773.5684433702986</v>
      </c>
      <c r="I60" s="89" t="s">
        <v>88</v>
      </c>
      <c r="J60" s="90" t="s">
        <v>89</v>
      </c>
      <c r="K60" s="39"/>
      <c r="L60" s="90" t="s">
        <v>90</v>
      </c>
      <c r="M60" s="90"/>
      <c r="N60" s="90">
        <v>43602955</v>
      </c>
      <c r="O60" s="91" t="s">
        <v>91</v>
      </c>
    </row>
    <row r="61" spans="1:15">
      <c r="A61" s="10"/>
      <c r="B61" s="11" t="s">
        <v>92</v>
      </c>
      <c r="C61" s="11">
        <v>920</v>
      </c>
      <c r="D61" s="11">
        <v>3</v>
      </c>
      <c r="E61" s="11"/>
      <c r="F61" s="43">
        <f t="shared" ref="F61:F63" si="13">C61*D61</f>
        <v>2760</v>
      </c>
      <c r="G61" s="12">
        <f t="shared" ref="G61:G63" si="14">F61/62.4897</f>
        <v>44.167278767540893</v>
      </c>
      <c r="H61" s="12">
        <f t="shared" ref="H61:H63" si="15">F61/68.7678</f>
        <v>40.13506321272456</v>
      </c>
      <c r="I61" s="84"/>
      <c r="J61" s="85"/>
      <c r="K61" s="85"/>
      <c r="L61" s="85"/>
      <c r="M61" s="85"/>
      <c r="N61" s="85"/>
      <c r="O61" s="92"/>
    </row>
    <row r="62" spans="1:15" ht="22">
      <c r="A62" s="10"/>
      <c r="B62" s="11" t="s">
        <v>93</v>
      </c>
      <c r="C62" s="11">
        <v>3268</v>
      </c>
      <c r="D62" s="11">
        <v>3</v>
      </c>
      <c r="E62" s="11"/>
      <c r="F62" s="43">
        <f t="shared" si="13"/>
        <v>9804</v>
      </c>
      <c r="G62" s="12">
        <f t="shared" si="14"/>
        <v>156.88985544817785</v>
      </c>
      <c r="H62" s="12">
        <f t="shared" si="15"/>
        <v>142.56672454259117</v>
      </c>
      <c r="I62" s="84"/>
      <c r="J62" s="85"/>
      <c r="K62" s="85"/>
      <c r="L62" s="85"/>
      <c r="M62" s="85"/>
      <c r="N62" s="85"/>
      <c r="O62" s="92"/>
    </row>
    <row r="63" spans="1:15">
      <c r="A63" s="10">
        <v>2</v>
      </c>
      <c r="B63" s="11" t="s">
        <v>94</v>
      </c>
      <c r="C63" s="11">
        <v>36635</v>
      </c>
      <c r="D63" s="11">
        <v>1</v>
      </c>
      <c r="E63" s="11"/>
      <c r="F63" s="43">
        <f t="shared" si="13"/>
        <v>36635</v>
      </c>
      <c r="G63" s="12">
        <f t="shared" si="14"/>
        <v>586.25661509016686</v>
      </c>
      <c r="H63" s="12">
        <f t="shared" si="15"/>
        <v>532.7347973906393</v>
      </c>
      <c r="I63" s="93"/>
      <c r="J63" s="81"/>
      <c r="K63" s="81"/>
      <c r="L63" s="81"/>
      <c r="M63" s="81"/>
      <c r="N63" s="81"/>
      <c r="O63" s="94"/>
    </row>
    <row r="64" spans="1:15">
      <c r="A64" s="31" t="s">
        <v>39</v>
      </c>
      <c r="B64" s="32"/>
      <c r="C64" s="32"/>
      <c r="D64" s="32"/>
      <c r="E64" s="32"/>
      <c r="F64" s="32"/>
      <c r="G64" s="95">
        <f>SUM(G60:G63)</f>
        <v>4939.9981116888057</v>
      </c>
      <c r="H64" s="95">
        <f>SUM(H60:H63)</f>
        <v>4489.0050285162533</v>
      </c>
      <c r="I64" s="32"/>
      <c r="J64" s="32"/>
      <c r="K64" s="32"/>
      <c r="L64" s="32"/>
      <c r="M64" s="32"/>
      <c r="N64" s="32"/>
      <c r="O64" s="32"/>
    </row>
    <row r="65" spans="1:1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32">
      <c r="A66" s="96" t="s">
        <v>0</v>
      </c>
      <c r="B66" s="9"/>
      <c r="C66" s="9"/>
      <c r="D66" s="97"/>
      <c r="E66" s="9"/>
      <c r="F66" s="98"/>
      <c r="G66" s="5" t="s">
        <v>1</v>
      </c>
      <c r="H66" s="6" t="s">
        <v>2</v>
      </c>
      <c r="I66" s="7" t="s">
        <v>3</v>
      </c>
      <c r="J66" s="7" t="s">
        <v>4</v>
      </c>
      <c r="K66" s="7" t="s">
        <v>5</v>
      </c>
      <c r="L66" s="7" t="s">
        <v>6</v>
      </c>
      <c r="M66" s="7" t="s">
        <v>7</v>
      </c>
      <c r="N66" s="7" t="s">
        <v>8</v>
      </c>
      <c r="O66" s="7" t="s">
        <v>9</v>
      </c>
    </row>
    <row r="67" spans="1:15" ht="44">
      <c r="A67" s="99" t="s">
        <v>10</v>
      </c>
      <c r="B67" s="99" t="s">
        <v>11</v>
      </c>
      <c r="C67" s="51" t="s">
        <v>12</v>
      </c>
      <c r="D67" s="51" t="s">
        <v>13</v>
      </c>
      <c r="E67" s="99" t="s">
        <v>14</v>
      </c>
      <c r="F67" s="99" t="s">
        <v>15</v>
      </c>
      <c r="G67" s="99" t="s">
        <v>16</v>
      </c>
      <c r="H67" s="99" t="s">
        <v>17</v>
      </c>
      <c r="I67" s="100"/>
      <c r="J67" s="101"/>
      <c r="K67" s="101"/>
      <c r="L67" s="101"/>
      <c r="M67" s="101"/>
      <c r="N67" s="101"/>
      <c r="O67" s="102"/>
    </row>
    <row r="68" spans="1:15">
      <c r="A68" s="10">
        <v>1</v>
      </c>
      <c r="B68" s="11" t="s">
        <v>18</v>
      </c>
      <c r="C68" s="12">
        <v>26884</v>
      </c>
      <c r="D68" s="11">
        <v>1</v>
      </c>
      <c r="E68" s="13"/>
      <c r="F68" s="14">
        <f>C68*D68</f>
        <v>26884</v>
      </c>
      <c r="G68" s="15">
        <f>F68*0.016002637</f>
        <v>430.21489310800001</v>
      </c>
      <c r="H68" s="12">
        <f>F68*0.01454</f>
        <v>390.89336000000003</v>
      </c>
      <c r="I68" s="16"/>
      <c r="J68" s="17"/>
      <c r="K68" s="17"/>
      <c r="L68" s="17"/>
      <c r="M68" s="17"/>
      <c r="N68" s="17"/>
      <c r="O68" s="18"/>
    </row>
    <row r="69" spans="1:15" ht="22">
      <c r="A69" s="10">
        <v>2</v>
      </c>
      <c r="B69" s="11" t="s">
        <v>19</v>
      </c>
      <c r="C69" s="12">
        <v>37004</v>
      </c>
      <c r="D69" s="11">
        <v>1</v>
      </c>
      <c r="E69" s="13"/>
      <c r="F69" s="14">
        <f t="shared" ref="F69:F77" si="16">C69*D69</f>
        <v>37004</v>
      </c>
      <c r="G69" s="15">
        <f t="shared" ref="G69:G77" si="17">F69*0.016002637</f>
        <v>592.16157954799996</v>
      </c>
      <c r="H69" s="12">
        <f t="shared" ref="H69:H77" si="18">F69*0.01454</f>
        <v>538.03816000000006</v>
      </c>
      <c r="I69" s="16"/>
      <c r="J69" s="17"/>
      <c r="K69" s="17"/>
      <c r="L69" s="17"/>
      <c r="M69" s="17"/>
      <c r="N69" s="17"/>
      <c r="O69" s="18"/>
    </row>
    <row r="70" spans="1:15" ht="22">
      <c r="A70" s="10">
        <v>3</v>
      </c>
      <c r="B70" s="11" t="s">
        <v>20</v>
      </c>
      <c r="C70" s="12">
        <v>70214</v>
      </c>
      <c r="D70" s="11">
        <v>1</v>
      </c>
      <c r="E70" s="13"/>
      <c r="F70" s="14">
        <f t="shared" si="16"/>
        <v>70214</v>
      </c>
      <c r="G70" s="15">
        <f t="shared" si="17"/>
        <v>1123.609154318</v>
      </c>
      <c r="H70" s="12">
        <f t="shared" si="18"/>
        <v>1020.91156</v>
      </c>
      <c r="I70" s="16"/>
      <c r="J70" s="17"/>
      <c r="K70" s="17"/>
      <c r="L70" s="17"/>
      <c r="M70" s="17"/>
      <c r="N70" s="17"/>
      <c r="O70" s="18"/>
    </row>
    <row r="71" spans="1:15" ht="33">
      <c r="A71" s="10">
        <v>4</v>
      </c>
      <c r="B71" s="11" t="s">
        <v>21</v>
      </c>
      <c r="C71" s="12">
        <v>22898</v>
      </c>
      <c r="D71" s="11">
        <v>1</v>
      </c>
      <c r="E71" s="13"/>
      <c r="F71" s="14">
        <f t="shared" si="16"/>
        <v>22898</v>
      </c>
      <c r="G71" s="15">
        <f t="shared" si="17"/>
        <v>366.42838202600001</v>
      </c>
      <c r="H71" s="12">
        <f t="shared" si="18"/>
        <v>332.93692000000004</v>
      </c>
      <c r="I71" s="16"/>
      <c r="J71" s="17"/>
      <c r="K71" s="17"/>
      <c r="L71" s="17"/>
      <c r="M71" s="17"/>
      <c r="N71" s="17"/>
      <c r="O71" s="18"/>
    </row>
    <row r="72" spans="1:15">
      <c r="A72" s="10">
        <v>5</v>
      </c>
      <c r="B72" s="11" t="s">
        <v>22</v>
      </c>
      <c r="C72" s="12">
        <v>4111</v>
      </c>
      <c r="D72" s="11">
        <v>1</v>
      </c>
      <c r="E72" s="13"/>
      <c r="F72" s="14">
        <f t="shared" si="16"/>
        <v>4111</v>
      </c>
      <c r="G72" s="15">
        <f t="shared" si="17"/>
        <v>65.786840706999996</v>
      </c>
      <c r="H72" s="12">
        <f t="shared" si="18"/>
        <v>59.773940000000003</v>
      </c>
      <c r="I72" s="16"/>
      <c r="J72" s="17"/>
      <c r="K72" s="17"/>
      <c r="L72" s="17"/>
      <c r="M72" s="17"/>
      <c r="N72" s="17"/>
      <c r="O72" s="18"/>
    </row>
    <row r="73" spans="1:15" ht="55">
      <c r="A73" s="10">
        <v>6</v>
      </c>
      <c r="B73" s="11" t="s">
        <v>23</v>
      </c>
      <c r="C73" s="12">
        <v>28718</v>
      </c>
      <c r="D73" s="11">
        <v>1</v>
      </c>
      <c r="E73" s="13"/>
      <c r="F73" s="14">
        <f t="shared" si="16"/>
        <v>28718</v>
      </c>
      <c r="G73" s="15">
        <f t="shared" si="17"/>
        <v>459.56372936600002</v>
      </c>
      <c r="H73" s="12">
        <f t="shared" si="18"/>
        <v>417.55972000000003</v>
      </c>
      <c r="I73" s="16"/>
      <c r="J73" s="17"/>
      <c r="K73" s="17"/>
      <c r="L73" s="17"/>
      <c r="M73" s="17"/>
      <c r="N73" s="17"/>
      <c r="O73" s="18"/>
    </row>
    <row r="74" spans="1:15">
      <c r="A74" s="10">
        <v>7</v>
      </c>
      <c r="B74" s="11" t="s">
        <v>24</v>
      </c>
      <c r="C74" s="12">
        <v>37827</v>
      </c>
      <c r="D74" s="11">
        <v>1</v>
      </c>
      <c r="E74" s="13"/>
      <c r="F74" s="14">
        <f t="shared" si="16"/>
        <v>37827</v>
      </c>
      <c r="G74" s="15">
        <f t="shared" si="17"/>
        <v>605.33174979900002</v>
      </c>
      <c r="H74" s="12">
        <f t="shared" si="18"/>
        <v>550.00458000000003</v>
      </c>
      <c r="I74" s="16"/>
      <c r="J74" s="17"/>
      <c r="K74" s="17"/>
      <c r="L74" s="17"/>
      <c r="M74" s="17"/>
      <c r="N74" s="17"/>
      <c r="O74" s="18"/>
    </row>
    <row r="75" spans="1:15">
      <c r="A75" s="10">
        <v>8</v>
      </c>
      <c r="B75" s="11" t="s">
        <v>25</v>
      </c>
      <c r="C75" s="12">
        <v>949</v>
      </c>
      <c r="D75" s="11">
        <v>1</v>
      </c>
      <c r="E75" s="13"/>
      <c r="F75" s="14">
        <f t="shared" si="16"/>
        <v>949</v>
      </c>
      <c r="G75" s="15">
        <f t="shared" si="17"/>
        <v>15.186502513000001</v>
      </c>
      <c r="H75" s="12">
        <f t="shared" si="18"/>
        <v>13.79846</v>
      </c>
      <c r="I75" s="16"/>
      <c r="J75" s="17"/>
      <c r="K75" s="17"/>
      <c r="L75" s="17"/>
      <c r="M75" s="17"/>
      <c r="N75" s="17"/>
      <c r="O75" s="18"/>
    </row>
    <row r="76" spans="1:15">
      <c r="A76" s="10">
        <v>9</v>
      </c>
      <c r="B76" s="11" t="s">
        <v>26</v>
      </c>
      <c r="C76" s="12">
        <v>62559</v>
      </c>
      <c r="D76" s="11">
        <v>1</v>
      </c>
      <c r="E76" s="13"/>
      <c r="F76" s="14">
        <f t="shared" si="16"/>
        <v>62559</v>
      </c>
      <c r="G76" s="15">
        <f t="shared" si="17"/>
        <v>1001.108968083</v>
      </c>
      <c r="H76" s="12">
        <f t="shared" si="18"/>
        <v>909.60786000000007</v>
      </c>
      <c r="I76" s="16"/>
      <c r="J76" s="17"/>
      <c r="K76" s="17"/>
      <c r="L76" s="17"/>
      <c r="M76" s="17"/>
      <c r="N76" s="17"/>
      <c r="O76" s="18"/>
    </row>
    <row r="77" spans="1:15" ht="22">
      <c r="A77" s="10">
        <v>10</v>
      </c>
      <c r="B77" s="19" t="s">
        <v>27</v>
      </c>
      <c r="C77" s="12">
        <v>22456</v>
      </c>
      <c r="D77" s="19">
        <v>1</v>
      </c>
      <c r="E77" s="13"/>
      <c r="F77" s="14">
        <f t="shared" si="16"/>
        <v>22456</v>
      </c>
      <c r="G77" s="15">
        <f t="shared" si="17"/>
        <v>359.355216472</v>
      </c>
      <c r="H77" s="12">
        <f t="shared" si="18"/>
        <v>326.51024000000001</v>
      </c>
      <c r="I77" s="20"/>
      <c r="J77" s="21"/>
      <c r="K77" s="21"/>
      <c r="L77" s="21"/>
      <c r="M77" s="21"/>
      <c r="N77" s="21"/>
      <c r="O77" s="22"/>
    </row>
    <row r="78" spans="1:15">
      <c r="A78" s="103" t="s">
        <v>39</v>
      </c>
      <c r="B78" s="104"/>
      <c r="C78" s="105"/>
      <c r="D78" s="104"/>
      <c r="E78" s="106"/>
      <c r="F78" s="107"/>
      <c r="G78" s="28">
        <f>SUM(G68:G77)</f>
        <v>5018.7470159400009</v>
      </c>
      <c r="H78" s="28">
        <f>SUM(H68:H77)</f>
        <v>4560.0348000000004</v>
      </c>
      <c r="I78" s="29"/>
      <c r="J78" s="30"/>
      <c r="K78" s="30"/>
      <c r="L78" s="30"/>
      <c r="M78" s="30"/>
      <c r="N78" s="30"/>
      <c r="O78" s="30"/>
    </row>
    <row r="79" spans="1:1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</sheetData>
  <hyperlinks>
    <hyperlink ref="E44" r:id="rId1"/>
    <hyperlink ref="E45" r:id="rId2"/>
    <hyperlink ref="E46" r:id="rId3"/>
    <hyperlink ref="E47" r:id="rId4"/>
    <hyperlink ref="E48" r:id="rId5"/>
    <hyperlink ref="E50" r:id="rId6"/>
    <hyperlink ref="E49" r:id="rId7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Lauwers Gracienne</dc:creator>
  <cp:lastModifiedBy>Lauwers Gracienne</cp:lastModifiedBy>
  <dcterms:created xsi:type="dcterms:W3CDTF">2017-05-27T13:27:26Z</dcterms:created>
  <dcterms:modified xsi:type="dcterms:W3CDTF">2017-05-27T13:29:20Z</dcterms:modified>
</cp:coreProperties>
</file>